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<sst xmlns="http://schemas.openxmlformats.org/spreadsheetml/2006/main" count="108" uniqueCount="83">
  <si>
    <t xml:space="preserve">BIEWER SAWMILL                                   </t>
  </si>
  <si>
    <t xml:space="preserve">HYDROLAKE LEASING                                </t>
  </si>
  <si>
    <t xml:space="preserve">RALPH WALKER                                     </t>
  </si>
  <si>
    <t xml:space="preserve">AJD FOR/PRO                                      </t>
  </si>
  <si>
    <t xml:space="preserve">RUST WOOD PRODUCTS, INC.                         </t>
  </si>
  <si>
    <t xml:space="preserve">WOODLAND HARVESTING                              </t>
  </si>
  <si>
    <t xml:space="preserve">GARY HASKILL                                     </t>
  </si>
  <si>
    <t>Open Contract Analysis for the Pigeon River Forest Management Unit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</si>
  <si>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</si>
  <si>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</si>
  <si>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</si>
  <si>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HARDWOOD LAKE HARDWOOD BLOCK  </t>
  </si>
  <si>
    <t xml:space="preserve">PUDDING STONE CAMP BLOCK    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</si>
  <si>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</si>
  <si>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</si>
  <si>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</si>
  <si>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</si>
  <si>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BRUCE SOCHA                                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</si>
  <si>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</si>
  <si>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</si>
  <si>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</si>
  <si>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</si>
  <si>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</si>
  <si>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</si>
  <si>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HARDWOOD LAKE EAST BLOCK      </t>
  </si>
  <si>
    <t xml:space="preserve">MICHAEL BRUNING                      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</si>
  <si>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</si>
  <si>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</si>
  <si>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</si>
  <si>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</si>
  <si>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NO GUN HARDWOOD               </t>
  </si>
  <si>
    <t xml:space="preserve">SHANGRILA PINE MIX            </t>
  </si>
  <si>
    <t xml:space="preserve">ELK VIEW HARDWOOD BLOCK       </t>
  </si>
  <si>
    <t xml:space="preserve">DONALD PEWINSKI    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</si>
  <si>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</si>
  <si>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</si>
  <si>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</si>
  <si>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</si>
  <si>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</si>
  <si>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</si>
  <si>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</si>
  <si>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</si>
  <si>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</si>
  <si>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</si>
  <si>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</si>
  <si>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</si>
  <si>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</si>
  <si>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</si>
  <si>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</si>
  <si>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</si>
  <si>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</si>
  <si>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</si>
  <si>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</si>
  <si>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</si>
  <si>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</si>
  <si>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</si>
  <si>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</si>
  <si>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</si>
  <si>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</si>
  <si>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</si>
  <si>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</si>
  <si>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</si>
  <si>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</si>
  <si>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</si>
  <si>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</si>
  <si>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</si>
  <si>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</si>
  <si>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</si>
  <si>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</si>
  <si>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</si>
  <si>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</si>
  <si>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</si>
  <si>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</si>
  <si>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</si>
  <si>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</si>
  <si>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</si>
  <si>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</si>
  <si>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</si>
  <si>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</si>
  <si>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</si>
  <si>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</si>
  <si>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</si>
  <si>
    <t xml:space="preserve">KAPALLA LOGGING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</si>
</sst>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7</v>
      </c>
      <c r="L1" s="30"/>
    </row>
    <row r="2" spans="4:12" ht="8.25" customHeight="1">
      <c r="D2" s="20"/>
      <c r="L2" s="30"/>
    </row>
    <row r="3" spans="4:12" ht="14.25" customHeight="1">
      <c r="D3" s="28" t="s">
        <v>81</v>
      </c>
      <c r="L3" s="30"/>
    </row>
    <row r="4" spans="4:12" ht="11.25" customHeight="1">
      <c r="D4" s="20"/>
      <c r="L4" s="30"/>
    </row>
    <row r="5" spans="4:12" ht="12.75" customHeight="1">
      <c r="D5" s="28" t="s">
        <v>73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64</v>
      </c>
      <c r="L7" s="30"/>
    </row>
    <row r="8" spans="4:12" ht="13.5" thickBot="1">
      <c r="D8" s="15" t="s">
        <v>63</v>
      </c>
      <c r="E8" s="16" t="s">
        <v>65</v>
      </c>
      <c r="H8" s="38"/>
      <c r="L8" s="30"/>
    </row>
    <row r="9" spans="4:23" ht="13.5" thickTop="1">
      <c r="D9" s="12" t="s">
        <v>53</v>
      </c>
      <c r="E9" s="43">
        <f>DCOUNT(DATABASE,11,S9:S10)</f>
        <v>0</v>
      </c>
      <c r="L9" s="30"/>
      <c r="S9" t="s">
        <v>48</v>
      </c>
      <c r="T9" t="s">
        <v>48</v>
      </c>
      <c r="U9" t="s">
        <v>48</v>
      </c>
      <c r="V9" t="s">
        <v>48</v>
      </c>
      <c r="W9" t="s">
        <v>48</v>
      </c>
    </row>
    <row r="10" spans="4:23" ht="12.75">
      <c r="D10" s="12" t="s">
        <v>54</v>
      </c>
      <c r="E10" s="43">
        <f>DCOUNT(DATABASE,11,T9:U10)</f>
        <v>0</v>
      </c>
      <c r="L10" s="30"/>
      <c r="S10" t="s">
        <v>56</v>
      </c>
      <c r="T10" t="s">
        <v>57</v>
      </c>
      <c r="U10" t="s">
        <v>58</v>
      </c>
      <c r="V10" t="s">
        <v>59</v>
      </c>
      <c r="W10" t="s">
        <v>60</v>
      </c>
    </row>
    <row r="11" spans="4:19" ht="12.75">
      <c r="D11" s="12" t="s">
        <v>55</v>
      </c>
      <c r="E11" s="43">
        <f>DCOUNT(DATABASE,11,V9:W10)</f>
        <v>0</v>
      </c>
      <c r="L11" s="30"/>
      <c r="S11" t="s">
        <v>48</v>
      </c>
    </row>
    <row r="12" spans="4:19" ht="13.5" thickBot="1">
      <c r="D12" s="12" t="s">
        <v>61</v>
      </c>
      <c r="E12" s="43">
        <f>DCOUNT(DATABASE,11,S11:S12)</f>
        <v>22</v>
      </c>
      <c r="L12" s="30"/>
      <c r="S12" t="s">
        <v>62</v>
      </c>
    </row>
    <row r="13" spans="4:12" ht="14.25" thickBot="1" thickTop="1">
      <c r="D13" s="17" t="s">
        <v>52</v>
      </c>
      <c r="E13" s="44">
        <f>SUM(E9:E12)</f>
        <v>22</v>
      </c>
      <c r="L13" s="30"/>
    </row>
    <row r="14" ht="9.75" customHeight="1" thickBot="1" thickTop="1">
      <c r="L14" s="30"/>
    </row>
    <row r="15" spans="4:12" ht="14.25" thickBot="1" thickTop="1">
      <c r="D15" s="17" t="s">
        <v>66</v>
      </c>
      <c r="E15" s="19"/>
      <c r="F15" s="19"/>
      <c r="G15" s="39" t="s">
        <v>52</v>
      </c>
      <c r="L15" s="30"/>
    </row>
    <row r="16" spans="4:12" ht="13.5" thickTop="1">
      <c r="D16" s="12" t="s">
        <v>67</v>
      </c>
      <c r="G16" s="23">
        <f>DCOUNT(DATABASE,11,T12:T13)</f>
        <v>22</v>
      </c>
      <c r="L16" s="30"/>
    </row>
    <row r="17" spans="4:12" ht="12.75">
      <c r="D17" s="12" t="s">
        <v>70</v>
      </c>
      <c r="G17" s="21">
        <f>DSUM(DATABASE,4,$T$13:$T$14)</f>
        <v>1572.5</v>
      </c>
      <c r="L17" s="30"/>
    </row>
    <row r="18" spans="4:12" ht="12.75">
      <c r="D18" s="12" t="s">
        <v>71</v>
      </c>
      <c r="G18" s="21">
        <f>DSUM(DATABASE,5,$T$13:$T$14)</f>
        <v>21140.3</v>
      </c>
      <c r="L18" s="30"/>
    </row>
    <row r="19" spans="4:12" ht="12.75">
      <c r="D19" s="12" t="s">
        <v>68</v>
      </c>
      <c r="G19" s="18">
        <f>DSUM(DATABASE,6,$T$13:$T$14)</f>
        <v>857707.55</v>
      </c>
      <c r="L19" s="30"/>
    </row>
    <row r="20" spans="4:12" ht="12.75">
      <c r="D20" s="12" t="s">
        <v>72</v>
      </c>
      <c r="G20" s="18">
        <f>DSUM(DATABASE,7,$T$13:$T$14)</f>
        <v>372545.63</v>
      </c>
      <c r="L20" s="30"/>
    </row>
    <row r="21" spans="4:12" ht="12.75">
      <c r="D21" s="12" t="s">
        <v>69</v>
      </c>
      <c r="E21" s="22"/>
      <c r="F21" s="22"/>
      <c r="G21" s="18">
        <f>+G19-G20</f>
        <v>485161.92000000004</v>
      </c>
      <c r="L21" s="30"/>
    </row>
    <row r="22" spans="4:12" ht="12.75">
      <c r="D22" s="12" t="s">
        <v>79</v>
      </c>
      <c r="E22" s="22"/>
      <c r="F22" s="22"/>
      <c r="G22" s="45">
        <f>+G20/G19</f>
        <v>0.4343504146605681</v>
      </c>
      <c r="L22" s="30"/>
    </row>
    <row r="23" spans="4:12" ht="12.75">
      <c r="D23" s="12" t="s">
        <v>75</v>
      </c>
      <c r="E23" s="22"/>
      <c r="F23" s="22"/>
      <c r="G23" s="60">
        <v>36749</v>
      </c>
      <c r="L23" s="30"/>
    </row>
    <row r="24" spans="4:12" ht="13.5" thickBot="1">
      <c r="D24" s="11" t="s">
        <v>78</v>
      </c>
      <c r="E24" s="6"/>
      <c r="F24" s="6"/>
      <c r="G24" s="61">
        <f>DAVERAGE(DATABASE,13,T12:T13)/365</f>
        <v>2.47173100871731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74</v>
      </c>
      <c r="L27" s="49"/>
    </row>
    <row r="28" spans="2:18" ht="13.5" thickTop="1">
      <c r="B28" s="55"/>
      <c r="C28" s="9"/>
      <c r="D28" s="9"/>
      <c r="E28" s="10"/>
      <c r="F28" s="10" t="s">
        <v>52</v>
      </c>
      <c r="G28" s="40" t="s">
        <v>40</v>
      </c>
      <c r="H28" s="40"/>
      <c r="I28" s="50" t="s">
        <v>41</v>
      </c>
      <c r="J28" s="50" t="s">
        <v>47</v>
      </c>
      <c r="K28" s="50" t="s">
        <v>40</v>
      </c>
      <c r="L28" s="25" t="s">
        <v>49</v>
      </c>
      <c r="M28" s="33"/>
      <c r="N28" s="34" t="s">
        <v>40</v>
      </c>
      <c r="O28" s="59"/>
      <c r="P28" s="59"/>
      <c r="Q28" s="59"/>
      <c r="R28" s="59"/>
    </row>
    <row r="29" spans="2:18" ht="12.75">
      <c r="B29" s="56"/>
      <c r="C29" s="3" t="s">
        <v>35</v>
      </c>
      <c r="D29" s="3"/>
      <c r="E29" s="4"/>
      <c r="F29" s="4" t="s">
        <v>51</v>
      </c>
      <c r="G29" s="41" t="s">
        <v>41</v>
      </c>
      <c r="H29" s="41" t="s">
        <v>43</v>
      </c>
      <c r="I29" s="51" t="s">
        <v>45</v>
      </c>
      <c r="J29" s="51" t="s">
        <v>48</v>
      </c>
      <c r="K29" s="51" t="s">
        <v>48</v>
      </c>
      <c r="L29" s="26" t="s">
        <v>50</v>
      </c>
      <c r="M29" s="31"/>
      <c r="N29" s="35" t="s">
        <v>41</v>
      </c>
      <c r="O29" s="35"/>
      <c r="P29" s="35"/>
      <c r="Q29" s="35"/>
      <c r="R29" s="35"/>
    </row>
    <row r="30" spans="2:18" ht="13.5" thickBot="1">
      <c r="B30" s="57" t="s">
        <v>34</v>
      </c>
      <c r="C30" s="7" t="s">
        <v>36</v>
      </c>
      <c r="D30" s="7" t="s">
        <v>37</v>
      </c>
      <c r="E30" s="8" t="s">
        <v>38</v>
      </c>
      <c r="F30" s="8" t="s">
        <v>39</v>
      </c>
      <c r="G30" s="42" t="s">
        <v>42</v>
      </c>
      <c r="H30" s="42" t="s">
        <v>44</v>
      </c>
      <c r="I30" s="52" t="s">
        <v>46</v>
      </c>
      <c r="J30" s="52" t="s">
        <v>46</v>
      </c>
      <c r="K30" s="52" t="s">
        <v>46</v>
      </c>
      <c r="L30" s="27" t="s">
        <v>48</v>
      </c>
      <c r="M30" s="32" t="s">
        <v>76</v>
      </c>
      <c r="N30" s="36" t="s">
        <v>77</v>
      </c>
      <c r="O30" s="59"/>
      <c r="P30" s="59"/>
      <c r="Q30" s="59"/>
      <c r="R30" s="59"/>
    </row>
    <row r="31" spans="2:14" s="2" customFormat="1" ht="12" thickTop="1">
      <c r="B31" s="2">
        <v>530069801</v>
      </c>
      <c r="C31" s="2">
        <v>2</v>
      </c>
      <c r="D31" s="2" t="s">
        <v>8</v>
      </c>
      <c r="E31" s="1">
        <v>64</v>
      </c>
      <c r="F31" s="1">
        <v>766</v>
      </c>
      <c r="G31" s="37">
        <v>10033.44</v>
      </c>
      <c r="H31" s="37">
        <v>1003.34</v>
      </c>
      <c r="I31" s="47">
        <v>36166</v>
      </c>
      <c r="J31" s="47">
        <v>36891</v>
      </c>
      <c r="K31" s="47">
        <v>36891</v>
      </c>
      <c r="L31" s="2">
        <v>142</v>
      </c>
      <c r="M31" s="2" t="s">
        <v>6</v>
      </c>
      <c r="N31" s="2">
        <v>725</v>
      </c>
    </row>
    <row r="32" spans="2:14" s="2" customFormat="1" ht="11.25">
      <c r="B32" s="2">
        <v>530079801</v>
      </c>
      <c r="C32" s="2">
        <v>1</v>
      </c>
      <c r="D32" s="2" t="s">
        <v>9</v>
      </c>
      <c r="E32" s="1">
        <v>54</v>
      </c>
      <c r="F32" s="1">
        <v>1247</v>
      </c>
      <c r="G32" s="37">
        <v>32844.87</v>
      </c>
      <c r="H32" s="37">
        <v>16422.44</v>
      </c>
      <c r="I32" s="47">
        <v>36166</v>
      </c>
      <c r="J32" s="47">
        <v>36891</v>
      </c>
      <c r="K32" s="47">
        <v>36891</v>
      </c>
      <c r="L32" s="2">
        <v>142</v>
      </c>
      <c r="M32" s="2" t="s">
        <v>2</v>
      </c>
      <c r="N32" s="2">
        <v>725</v>
      </c>
    </row>
    <row r="33" spans="2:14" s="2" customFormat="1" ht="11.25">
      <c r="B33" s="2">
        <v>530099801</v>
      </c>
      <c r="C33" s="2">
        <v>1</v>
      </c>
      <c r="D33" s="2" t="s">
        <v>10</v>
      </c>
      <c r="E33" s="1">
        <v>72</v>
      </c>
      <c r="F33" s="1">
        <v>741</v>
      </c>
      <c r="G33" s="37">
        <v>23680.33</v>
      </c>
      <c r="H33" s="37">
        <v>2368.03</v>
      </c>
      <c r="I33" s="47">
        <v>36195</v>
      </c>
      <c r="J33" s="47">
        <v>36891</v>
      </c>
      <c r="K33" s="47">
        <v>36891</v>
      </c>
      <c r="L33" s="2">
        <v>142</v>
      </c>
      <c r="M33" s="2" t="s">
        <v>4</v>
      </c>
      <c r="N33" s="2">
        <v>696</v>
      </c>
    </row>
    <row r="34" spans="2:14" s="2" customFormat="1" ht="11.25">
      <c r="B34" s="2">
        <v>530129801</v>
      </c>
      <c r="C34" s="2">
        <v>1</v>
      </c>
      <c r="D34" s="2" t="s">
        <v>11</v>
      </c>
      <c r="E34" s="1">
        <v>90.8</v>
      </c>
      <c r="F34" s="1">
        <v>841</v>
      </c>
      <c r="G34" s="37">
        <v>14053.25</v>
      </c>
      <c r="H34" s="37">
        <v>1405.33</v>
      </c>
      <c r="I34" s="47">
        <v>36195</v>
      </c>
      <c r="J34" s="47">
        <v>36891</v>
      </c>
      <c r="K34" s="47">
        <v>36891</v>
      </c>
      <c r="L34" s="2">
        <v>142</v>
      </c>
      <c r="M34" s="2" t="s">
        <v>4</v>
      </c>
      <c r="N34" s="2">
        <v>696</v>
      </c>
    </row>
    <row r="35" spans="2:14" s="2" customFormat="1" ht="11.25">
      <c r="B35" s="2">
        <v>530049801</v>
      </c>
      <c r="C35" s="2">
        <v>2</v>
      </c>
      <c r="D35" s="2" t="s">
        <v>12</v>
      </c>
      <c r="E35" s="1">
        <v>28.7</v>
      </c>
      <c r="F35" s="1">
        <v>246</v>
      </c>
      <c r="G35" s="37">
        <v>7541.85</v>
      </c>
      <c r="H35" s="37">
        <v>7918.94</v>
      </c>
      <c r="I35" s="47">
        <v>36047</v>
      </c>
      <c r="J35" s="47">
        <v>36525</v>
      </c>
      <c r="K35" s="47">
        <v>36891</v>
      </c>
      <c r="L35" s="2">
        <v>142</v>
      </c>
      <c r="M35" s="2" t="s">
        <v>82</v>
      </c>
      <c r="N35" s="2">
        <v>844</v>
      </c>
    </row>
    <row r="36" spans="2:14" s="2" customFormat="1" ht="11.25">
      <c r="B36" s="2">
        <v>530189601</v>
      </c>
      <c r="C36" s="2">
        <v>1</v>
      </c>
      <c r="D36" s="2" t="s">
        <v>13</v>
      </c>
      <c r="E36" s="1">
        <v>160</v>
      </c>
      <c r="F36" s="1">
        <v>1482</v>
      </c>
      <c r="G36" s="37">
        <v>22037.4</v>
      </c>
      <c r="H36" s="37">
        <v>10494</v>
      </c>
      <c r="I36" s="47">
        <v>35538</v>
      </c>
      <c r="J36" s="47">
        <v>36341</v>
      </c>
      <c r="K36" s="47">
        <v>37072</v>
      </c>
      <c r="L36" s="2">
        <v>323</v>
      </c>
      <c r="M36" s="2" t="s">
        <v>14</v>
      </c>
      <c r="N36" s="2">
        <v>1534</v>
      </c>
    </row>
    <row r="37" spans="2:14" s="2" customFormat="1" ht="11.25">
      <c r="B37" s="2">
        <v>530039801</v>
      </c>
      <c r="C37" s="2">
        <v>1</v>
      </c>
      <c r="D37" s="2" t="s">
        <v>15</v>
      </c>
      <c r="E37" s="1">
        <v>48</v>
      </c>
      <c r="F37" s="1">
        <v>726</v>
      </c>
      <c r="G37" s="37">
        <v>47911.05</v>
      </c>
      <c r="H37" s="37">
        <v>11544.83</v>
      </c>
      <c r="I37" s="47">
        <v>35895</v>
      </c>
      <c r="J37" s="47">
        <v>36707</v>
      </c>
      <c r="K37" s="47">
        <v>37072</v>
      </c>
      <c r="L37" s="2">
        <v>323</v>
      </c>
      <c r="M37" s="2" t="s">
        <v>2</v>
      </c>
      <c r="N37" s="2">
        <v>1177</v>
      </c>
    </row>
    <row r="38" spans="2:14" s="2" customFormat="1" ht="11.25">
      <c r="B38" s="2">
        <v>530119501</v>
      </c>
      <c r="C38" s="2">
        <v>1</v>
      </c>
      <c r="D38" s="2" t="s">
        <v>16</v>
      </c>
      <c r="E38" s="1">
        <v>96</v>
      </c>
      <c r="F38" s="1">
        <v>581.5</v>
      </c>
      <c r="G38" s="37">
        <v>16503.1</v>
      </c>
      <c r="H38" s="37">
        <v>1500.28</v>
      </c>
      <c r="I38" s="47">
        <v>35601</v>
      </c>
      <c r="J38" s="47">
        <v>36341</v>
      </c>
      <c r="K38" s="47">
        <v>37072</v>
      </c>
      <c r="L38" s="2">
        <v>323</v>
      </c>
      <c r="M38" s="2" t="s">
        <v>17</v>
      </c>
      <c r="N38" s="2">
        <v>1471</v>
      </c>
    </row>
    <row r="39" spans="2:14" s="2" customFormat="1" ht="11.25">
      <c r="B39" s="2">
        <v>530069901</v>
      </c>
      <c r="C39" s="2">
        <v>2</v>
      </c>
      <c r="D39" s="2" t="s">
        <v>18</v>
      </c>
      <c r="E39" s="1">
        <v>31</v>
      </c>
      <c r="F39" s="1">
        <v>658</v>
      </c>
      <c r="G39" s="37">
        <v>22799.2</v>
      </c>
      <c r="H39" s="37">
        <v>2279.92</v>
      </c>
      <c r="I39" s="47">
        <v>36509</v>
      </c>
      <c r="J39" s="47">
        <v>37072</v>
      </c>
      <c r="K39" s="47">
        <v>37072</v>
      </c>
      <c r="L39" s="2">
        <v>323</v>
      </c>
      <c r="M39" s="2" t="s">
        <v>3</v>
      </c>
      <c r="N39" s="2">
        <v>563</v>
      </c>
    </row>
    <row r="40" spans="2:14" s="2" customFormat="1" ht="11.25">
      <c r="B40" s="2">
        <v>530079901</v>
      </c>
      <c r="C40" s="2">
        <v>1</v>
      </c>
      <c r="D40" s="2" t="s">
        <v>19</v>
      </c>
      <c r="E40" s="1">
        <v>41</v>
      </c>
      <c r="F40" s="1">
        <v>1125</v>
      </c>
      <c r="G40" s="37">
        <v>37129.85</v>
      </c>
      <c r="H40" s="37">
        <v>27847.38</v>
      </c>
      <c r="I40" s="47">
        <v>36494</v>
      </c>
      <c r="J40" s="47">
        <v>37072</v>
      </c>
      <c r="K40" s="47">
        <v>37072</v>
      </c>
      <c r="L40" s="2">
        <v>323</v>
      </c>
      <c r="M40" s="2" t="s">
        <v>3</v>
      </c>
      <c r="N40" s="2">
        <v>578</v>
      </c>
    </row>
    <row r="41" spans="2:14" s="2" customFormat="1" ht="11.25">
      <c r="B41" s="2">
        <v>530179901</v>
      </c>
      <c r="C41" s="2">
        <v>1</v>
      </c>
      <c r="D41" s="2" t="s">
        <v>20</v>
      </c>
      <c r="E41" s="1">
        <v>28</v>
      </c>
      <c r="F41" s="1">
        <v>579</v>
      </c>
      <c r="G41" s="37">
        <v>22293.5</v>
      </c>
      <c r="H41" s="37">
        <v>13376.1</v>
      </c>
      <c r="I41" s="47">
        <v>36623</v>
      </c>
      <c r="J41" s="47">
        <v>37256</v>
      </c>
      <c r="K41" s="47">
        <v>37256</v>
      </c>
      <c r="L41" s="2">
        <v>507</v>
      </c>
      <c r="M41" s="2" t="s">
        <v>5</v>
      </c>
      <c r="N41" s="2">
        <v>633</v>
      </c>
    </row>
    <row r="42" spans="2:14" s="2" customFormat="1" ht="11.25">
      <c r="B42" s="2">
        <v>530059801</v>
      </c>
      <c r="C42" s="2">
        <v>1</v>
      </c>
      <c r="D42" s="2" t="s">
        <v>21</v>
      </c>
      <c r="E42" s="1">
        <v>208</v>
      </c>
      <c r="F42" s="1">
        <v>2654</v>
      </c>
      <c r="G42" s="37">
        <v>202752.48</v>
      </c>
      <c r="H42" s="37">
        <v>30412.87</v>
      </c>
      <c r="I42" s="47">
        <v>36130</v>
      </c>
      <c r="J42" s="47">
        <v>37256</v>
      </c>
      <c r="K42" s="47">
        <v>37256</v>
      </c>
      <c r="L42" s="2">
        <v>507</v>
      </c>
      <c r="M42" s="2" t="s">
        <v>1</v>
      </c>
      <c r="N42" s="2">
        <v>1126</v>
      </c>
    </row>
    <row r="43" spans="2:14" s="2" customFormat="1" ht="11.25">
      <c r="B43" s="2">
        <v>530089901</v>
      </c>
      <c r="C43" s="2">
        <v>1</v>
      </c>
      <c r="D43" s="2" t="s">
        <v>22</v>
      </c>
      <c r="E43" s="1">
        <v>48</v>
      </c>
      <c r="F43" s="1">
        <v>770.8</v>
      </c>
      <c r="G43" s="37">
        <v>23943.18</v>
      </c>
      <c r="H43" s="37">
        <v>7182.95</v>
      </c>
      <c r="I43" s="47">
        <v>36441</v>
      </c>
      <c r="J43" s="47">
        <v>37256</v>
      </c>
      <c r="K43" s="47">
        <v>37256</v>
      </c>
      <c r="L43" s="2">
        <v>507</v>
      </c>
      <c r="M43" s="2" t="s">
        <v>82</v>
      </c>
      <c r="N43" s="2">
        <v>815</v>
      </c>
    </row>
    <row r="44" spans="2:14" s="2" customFormat="1" ht="11.25">
      <c r="B44" s="2">
        <v>530189901</v>
      </c>
      <c r="C44" s="2">
        <v>1</v>
      </c>
      <c r="D44" s="2" t="s">
        <v>23</v>
      </c>
      <c r="E44" s="1">
        <v>15</v>
      </c>
      <c r="F44" s="1">
        <v>245</v>
      </c>
      <c r="G44" s="37">
        <v>17420.98</v>
      </c>
      <c r="H44" s="37">
        <v>1742.1</v>
      </c>
      <c r="I44" s="47">
        <v>36523</v>
      </c>
      <c r="J44" s="47">
        <v>37256</v>
      </c>
      <c r="K44" s="47">
        <v>37256</v>
      </c>
      <c r="L44" s="2">
        <v>507</v>
      </c>
      <c r="M44" s="2" t="s">
        <v>0</v>
      </c>
      <c r="N44" s="2">
        <v>733</v>
      </c>
    </row>
    <row r="45" spans="2:14" s="2" customFormat="1" ht="11.25">
      <c r="B45" s="2">
        <v>530039901</v>
      </c>
      <c r="C45" s="2">
        <v>1</v>
      </c>
      <c r="D45" s="2" t="s">
        <v>24</v>
      </c>
      <c r="E45" s="1">
        <v>52</v>
      </c>
      <c r="F45" s="1">
        <v>494</v>
      </c>
      <c r="G45" s="37">
        <v>4565</v>
      </c>
      <c r="H45" s="37">
        <v>4565</v>
      </c>
      <c r="I45" s="47">
        <v>36735</v>
      </c>
      <c r="J45" s="47">
        <v>37437</v>
      </c>
      <c r="K45" s="47">
        <v>37437</v>
      </c>
      <c r="L45" s="2">
        <v>688</v>
      </c>
      <c r="M45" s="2" t="s">
        <v>25</v>
      </c>
      <c r="N45" s="2">
        <v>702</v>
      </c>
    </row>
    <row r="46" spans="2:14" s="2" customFormat="1" ht="11.25">
      <c r="B46" s="2">
        <v>530049901</v>
      </c>
      <c r="C46" s="2">
        <v>1</v>
      </c>
      <c r="D46" s="2" t="s">
        <v>26</v>
      </c>
      <c r="E46" s="1">
        <v>40</v>
      </c>
      <c r="F46" s="1">
        <v>360</v>
      </c>
      <c r="G46" s="37">
        <v>3936</v>
      </c>
      <c r="H46" s="37">
        <v>3936</v>
      </c>
      <c r="I46" s="47">
        <v>36621</v>
      </c>
      <c r="J46" s="47">
        <v>37437</v>
      </c>
      <c r="K46" s="47">
        <v>37437</v>
      </c>
      <c r="L46" s="2">
        <v>688</v>
      </c>
      <c r="M46" s="2" t="s">
        <v>3</v>
      </c>
      <c r="N46" s="2">
        <v>816</v>
      </c>
    </row>
    <row r="47" spans="2:14" s="2" customFormat="1" ht="11.25">
      <c r="B47" s="2">
        <v>530169901</v>
      </c>
      <c r="C47" s="2">
        <v>1</v>
      </c>
      <c r="D47" s="2" t="s">
        <v>27</v>
      </c>
      <c r="E47" s="1">
        <v>19</v>
      </c>
      <c r="F47" s="1">
        <v>591</v>
      </c>
      <c r="G47" s="37">
        <v>18888.7</v>
      </c>
      <c r="H47" s="37">
        <v>1888.87</v>
      </c>
      <c r="I47" s="47">
        <v>36614</v>
      </c>
      <c r="J47" s="47">
        <v>37437</v>
      </c>
      <c r="K47" s="47">
        <v>37437</v>
      </c>
      <c r="L47" s="2">
        <v>688</v>
      </c>
      <c r="M47" s="2" t="s">
        <v>14</v>
      </c>
      <c r="N47" s="2">
        <v>823</v>
      </c>
    </row>
    <row r="48" spans="2:14" s="2" customFormat="1" ht="11.25">
      <c r="B48" s="2">
        <v>530129901</v>
      </c>
      <c r="C48" s="2">
        <v>1</v>
      </c>
      <c r="D48" s="2" t="s">
        <v>28</v>
      </c>
      <c r="E48" s="1">
        <v>36</v>
      </c>
      <c r="F48" s="1">
        <v>666</v>
      </c>
      <c r="G48" s="37">
        <v>8749.35</v>
      </c>
      <c r="H48" s="37">
        <v>874.94</v>
      </c>
      <c r="I48" s="47">
        <v>36487</v>
      </c>
      <c r="J48" s="47">
        <v>37437</v>
      </c>
      <c r="K48" s="47">
        <v>37437</v>
      </c>
      <c r="L48" s="2">
        <v>688</v>
      </c>
      <c r="M48" s="2" t="s">
        <v>3</v>
      </c>
      <c r="N48" s="2">
        <v>950</v>
      </c>
    </row>
    <row r="49" spans="2:14" s="2" customFormat="1" ht="11.25">
      <c r="B49" s="2">
        <v>530149901</v>
      </c>
      <c r="C49" s="2">
        <v>1</v>
      </c>
      <c r="D49" s="2" t="s">
        <v>29</v>
      </c>
      <c r="E49" s="1">
        <v>63</v>
      </c>
      <c r="F49" s="1">
        <v>696</v>
      </c>
      <c r="G49" s="37">
        <v>28513.79</v>
      </c>
      <c r="H49" s="37">
        <v>2851.38</v>
      </c>
      <c r="I49" s="47">
        <v>36600</v>
      </c>
      <c r="J49" s="47">
        <v>37437</v>
      </c>
      <c r="K49" s="47">
        <v>37437</v>
      </c>
      <c r="L49" s="2">
        <v>688</v>
      </c>
      <c r="M49" s="2" t="s">
        <v>0</v>
      </c>
      <c r="N49" s="2">
        <v>837</v>
      </c>
    </row>
    <row r="50" spans="2:14" s="2" customFormat="1" ht="11.25">
      <c r="B50" s="2">
        <v>530159901</v>
      </c>
      <c r="C50" s="2">
        <v>1</v>
      </c>
      <c r="D50" s="2" t="s">
        <v>30</v>
      </c>
      <c r="E50" s="1">
        <v>147</v>
      </c>
      <c r="F50" s="1">
        <v>1805</v>
      </c>
      <c r="G50" s="37">
        <v>194577.67</v>
      </c>
      <c r="H50" s="37">
        <v>194577.67</v>
      </c>
      <c r="I50" s="47">
        <v>36529</v>
      </c>
      <c r="J50" s="47">
        <v>37621</v>
      </c>
      <c r="K50" s="47">
        <v>37621</v>
      </c>
      <c r="L50" s="2">
        <v>872</v>
      </c>
      <c r="M50" s="2" t="s">
        <v>80</v>
      </c>
      <c r="N50" s="2">
        <v>1092</v>
      </c>
    </row>
    <row r="51" spans="2:14" s="2" customFormat="1" ht="11.25">
      <c r="B51" s="2">
        <v>530109901</v>
      </c>
      <c r="C51" s="2">
        <v>1</v>
      </c>
      <c r="D51" s="2" t="s">
        <v>31</v>
      </c>
      <c r="E51" s="1">
        <v>144</v>
      </c>
      <c r="F51" s="1">
        <v>2743</v>
      </c>
      <c r="G51" s="37">
        <v>82608.56</v>
      </c>
      <c r="H51" s="37">
        <v>26860.86</v>
      </c>
      <c r="I51" s="47">
        <v>36509</v>
      </c>
      <c r="J51" s="47">
        <v>37621</v>
      </c>
      <c r="K51" s="47">
        <v>37621</v>
      </c>
      <c r="L51" s="2">
        <v>872</v>
      </c>
      <c r="M51" s="2" t="s">
        <v>6</v>
      </c>
      <c r="N51" s="2">
        <v>1112</v>
      </c>
    </row>
    <row r="52" spans="2:14" s="2" customFormat="1" ht="11.25">
      <c r="B52" s="2">
        <v>530010001</v>
      </c>
      <c r="C52" s="2">
        <v>1</v>
      </c>
      <c r="D52" s="2" t="s">
        <v>32</v>
      </c>
      <c r="E52" s="1">
        <v>87</v>
      </c>
      <c r="F52" s="1">
        <v>1123</v>
      </c>
      <c r="G52" s="37">
        <v>14924</v>
      </c>
      <c r="H52" s="37">
        <v>1492.4</v>
      </c>
      <c r="I52" s="47">
        <v>36602</v>
      </c>
      <c r="J52" s="47">
        <v>37802</v>
      </c>
      <c r="K52" s="47">
        <v>37802</v>
      </c>
      <c r="L52" s="2">
        <v>1053</v>
      </c>
      <c r="M52" s="2" t="s">
        <v>33</v>
      </c>
      <c r="N52" s="2">
        <v>1200</v>
      </c>
    </row>
    <row r="53" spans="5:11" s="2" customFormat="1" ht="11.25">
      <c r="E53" s="1"/>
      <c r="F53" s="1"/>
      <c r="G53" s="37"/>
      <c r="H53" s="37"/>
      <c r="I53" s="47"/>
      <c r="J53" s="47"/>
      <c r="K53" s="47"/>
    </row>
    <row r="54" spans="5:11" s="2" customFormat="1" ht="11.25">
      <c r="E54" s="1"/>
      <c r="F54" s="1"/>
      <c r="G54" s="37"/>
      <c r="H54" s="37"/>
      <c r="I54" s="47"/>
      <c r="J54" s="47"/>
      <c r="K54" s="47"/>
    </row>
    <row r="55" spans="5:11" s="2" customFormat="1" ht="11.25">
      <c r="E55" s="1"/>
      <c r="F55" s="1"/>
      <c r="G55" s="37"/>
      <c r="H55" s="37"/>
      <c r="I55" s="47"/>
      <c r="J55" s="47"/>
      <c r="K55" s="47"/>
    </row>
    <row r="56" spans="5:11" s="2" customFormat="1" ht="11.25">
      <c r="E56" s="1"/>
      <c r="F56" s="1"/>
      <c r="G56" s="37"/>
      <c r="H56" s="37"/>
      <c r="I56" s="47"/>
      <c r="J56" s="47"/>
      <c r="K56" s="47"/>
    </row>
    <row r="57" spans="5:11" s="2" customFormat="1" ht="11.25">
      <c r="E57" s="1"/>
      <c r="F57" s="1"/>
      <c r="G57" s="37"/>
      <c r="H57" s="37"/>
      <c r="I57" s="47"/>
      <c r="J57" s="47"/>
      <c r="K57" s="47"/>
    </row>
    <row r="58" spans="5:11" s="2" customFormat="1" ht="11.25">
      <c r="E58" s="1"/>
      <c r="F58" s="1"/>
      <c r="G58" s="37"/>
      <c r="H58" s="37"/>
      <c r="I58" s="47"/>
      <c r="J58" s="47"/>
      <c r="K58" s="47"/>
    </row>
    <row r="59" spans="5:11" s="2" customFormat="1" ht="11.25">
      <c r="E59" s="1"/>
      <c r="F59" s="1"/>
      <c r="G59" s="37"/>
      <c r="H59" s="37"/>
      <c r="I59" s="47"/>
      <c r="J59" s="47"/>
      <c r="K59" s="47"/>
    </row>
    <row r="60" spans="5:11" s="2" customFormat="1" ht="11.25">
      <c r="E60" s="1"/>
      <c r="F60" s="1"/>
      <c r="G60" s="37"/>
      <c r="H60" s="37"/>
      <c r="I60" s="47"/>
      <c r="J60" s="47"/>
      <c r="K60" s="47"/>
    </row>
    <row r="61" spans="5:11" s="2" customFormat="1" ht="11.25">
      <c r="E61" s="1"/>
      <c r="F61" s="1"/>
      <c r="G61" s="37"/>
      <c r="H61" s="37"/>
      <c r="I61" s="47"/>
      <c r="J61" s="47"/>
      <c r="K61" s="47"/>
    </row>
    <row r="62" spans="5:11" s="2" customFormat="1" ht="11.25">
      <c r="E62" s="1"/>
      <c r="F62" s="1"/>
      <c r="G62" s="37"/>
      <c r="H62" s="37"/>
      <c r="I62" s="47"/>
      <c r="J62" s="47"/>
      <c r="K62" s="47"/>
    </row>
    <row r="63" spans="5:11" s="2" customFormat="1" ht="11.25">
      <c r="E63" s="1"/>
      <c r="F63" s="1"/>
      <c r="G63" s="37"/>
      <c r="H63" s="37"/>
      <c r="I63" s="47"/>
      <c r="J63" s="47"/>
      <c r="K63" s="47"/>
    </row>
    <row r="64" spans="5:11" s="2" customFormat="1" ht="11.25">
      <c r="E64" s="1"/>
      <c r="F64" s="1"/>
      <c r="G64" s="37"/>
      <c r="H64" s="37"/>
      <c r="I64" s="47"/>
      <c r="J64" s="47"/>
      <c r="K64" s="47"/>
    </row>
    <row r="65" spans="5:11" s="2" customFormat="1" ht="11.25">
      <c r="E65" s="1"/>
      <c r="F65" s="1"/>
      <c r="G65" s="37"/>
      <c r="H65" s="37"/>
      <c r="I65" s="47"/>
      <c r="J65" s="47"/>
      <c r="K65" s="47"/>
    </row>
    <row r="66" spans="5:11" s="2" customFormat="1" ht="11.25">
      <c r="E66" s="1"/>
      <c r="F66" s="1"/>
      <c r="G66" s="37"/>
      <c r="H66" s="37"/>
      <c r="I66" s="47"/>
      <c r="J66" s="47"/>
      <c r="K66" s="47"/>
    </row>
    <row r="67" spans="5:11" s="2" customFormat="1" ht="11.25">
      <c r="E67" s="1"/>
      <c r="F67" s="1"/>
      <c r="G67" s="37"/>
      <c r="H67" s="37"/>
      <c r="I67" s="47"/>
      <c r="J67" s="47"/>
      <c r="K67" s="47"/>
    </row>
    <row r="68" spans="5:11" s="2" customFormat="1" ht="11.25">
      <c r="E68" s="1"/>
      <c r="F68" s="1"/>
      <c r="G68" s="37"/>
      <c r="H68" s="37"/>
      <c r="I68" s="47"/>
      <c r="J68" s="47"/>
      <c r="K68" s="47"/>
    </row>
    <row r="69" spans="5:11" s="2" customFormat="1" ht="11.25">
      <c r="E69" s="1"/>
      <c r="F69" s="1"/>
      <c r="G69" s="37"/>
      <c r="H69" s="37"/>
      <c r="I69" s="47"/>
      <c r="J69" s="47"/>
      <c r="K69" s="47"/>
    </row>
    <row r="70" spans="5:11" s="2" customFormat="1" ht="11.25">
      <c r="E70" s="1"/>
      <c r="F70" s="1"/>
      <c r="G70" s="37"/>
      <c r="H70" s="37"/>
      <c r="I70" s="47"/>
      <c r="J70" s="47"/>
      <c r="K70" s="47"/>
    </row>
    <row r="71" spans="5:11" s="2" customFormat="1" ht="11.25">
      <c r="E71" s="1"/>
      <c r="F71" s="1"/>
      <c r="G71" s="37"/>
      <c r="H71" s="37"/>
      <c r="I71" s="47"/>
      <c r="J71" s="47"/>
      <c r="K71" s="47"/>
    </row>
    <row r="72" spans="5:11" s="2" customFormat="1" ht="11.25">
      <c r="E72" s="1"/>
      <c r="F72" s="1"/>
      <c r="G72" s="37"/>
      <c r="H72" s="37"/>
      <c r="I72" s="47"/>
      <c r="J72" s="47"/>
      <c r="K72" s="47"/>
    </row>
    <row r="73" spans="5:11" s="2" customFormat="1" ht="11.25">
      <c r="E73" s="1"/>
      <c r="F73" s="1"/>
      <c r="G73" s="37"/>
      <c r="H73" s="37"/>
      <c r="I73" s="47"/>
      <c r="J73" s="47"/>
      <c r="K73" s="47"/>
    </row>
    <row r="74" spans="5:11" s="2" customFormat="1" ht="11.25">
      <c r="E74" s="1"/>
      <c r="F74" s="1"/>
      <c r="G74" s="37"/>
      <c r="H74" s="37"/>
      <c r="I74" s="47"/>
      <c r="J74" s="47"/>
      <c r="K74" s="47"/>
    </row>
    <row r="75" spans="5:18" s="2" customFormat="1" ht="11.25">
      <c r="E75" s="1"/>
      <c r="F75" s="1"/>
      <c r="G75" s="37"/>
      <c r="H75" s="37"/>
      <c r="I75" s="47"/>
      <c r="J75" s="47"/>
      <c r="K75" s="47"/>
      <c r="O75" s="48"/>
      <c r="P75" s="48"/>
      <c r="Q75" s="48"/>
      <c r="R75" s="48"/>
    </row>
    <row r="76" spans="5:18" s="2" customFormat="1" ht="11.25">
      <c r="E76" s="1"/>
      <c r="F76" s="1"/>
      <c r="G76" s="37"/>
      <c r="H76" s="37"/>
      <c r="I76" s="47"/>
      <c r="J76" s="47"/>
      <c r="K76" s="47"/>
      <c r="O76" s="48"/>
      <c r="P76" s="48"/>
      <c r="Q76" s="48"/>
      <c r="R76" s="48"/>
    </row>
    <row r="77" spans="5:18" s="2" customFormat="1" ht="11.25">
      <c r="E77" s="1"/>
      <c r="F77" s="1"/>
      <c r="G77" s="37"/>
      <c r="H77" s="37"/>
      <c r="I77" s="47"/>
      <c r="J77" s="47"/>
      <c r="K77" s="47"/>
      <c r="O77" s="48"/>
      <c r="P77" s="48"/>
      <c r="Q77" s="48"/>
      <c r="R77" s="48"/>
    </row>
    <row r="78" spans="5:18" s="2" customFormat="1" ht="11.25">
      <c r="E78" s="1"/>
      <c r="F78" s="1"/>
      <c r="G78" s="37"/>
      <c r="H78" s="37"/>
      <c r="I78" s="47"/>
      <c r="J78" s="47"/>
      <c r="K78" s="47"/>
      <c r="O78" s="48"/>
      <c r="P78" s="48"/>
      <c r="Q78" s="48"/>
      <c r="R78" s="48"/>
    </row>
    <row r="79" spans="5:18" s="2" customFormat="1" ht="11.25">
      <c r="E79" s="1"/>
      <c r="F79" s="1"/>
      <c r="G79" s="37"/>
      <c r="H79" s="37"/>
      <c r="I79" s="47"/>
      <c r="J79" s="47"/>
      <c r="K79" s="47"/>
      <c r="O79" s="48"/>
      <c r="P79" s="48"/>
      <c r="Q79" s="48"/>
      <c r="R79" s="48"/>
    </row>
    <row r="80" spans="5:18" s="2" customFormat="1" ht="11.25">
      <c r="E80" s="1"/>
      <c r="F80" s="1"/>
      <c r="G80" s="37"/>
      <c r="H80" s="37"/>
      <c r="I80" s="47"/>
      <c r="J80" s="47"/>
      <c r="K80" s="47"/>
      <c r="O80" s="48"/>
      <c r="P80" s="48"/>
      <c r="Q80" s="48"/>
      <c r="R80" s="48"/>
    </row>
    <row r="81" spans="5:18" s="2" customFormat="1" ht="11.25">
      <c r="E81" s="1"/>
      <c r="F81" s="1"/>
      <c r="G81" s="37"/>
      <c r="H81" s="37"/>
      <c r="I81" s="47"/>
      <c r="J81" s="47"/>
      <c r="K81" s="47"/>
      <c r="O81" s="48"/>
      <c r="P81" s="48"/>
      <c r="Q81" s="48"/>
      <c r="R81" s="48"/>
    </row>
    <row r="82" spans="2:18" s="2" customFormat="1" ht="11.25">
      <c r="B82" s="58"/>
      <c r="C82" s="46"/>
      <c r="D82" s="46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58"/>
      <c r="C83" s="46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58"/>
      <c r="C84" s="46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58"/>
      <c r="C85" s="46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58"/>
      <c r="C86" s="46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58"/>
      <c r="C87" s="46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58"/>
      <c r="C88" s="46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58"/>
      <c r="C89" s="46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58"/>
      <c r="C90" s="46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58"/>
      <c r="C91" s="46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58"/>
      <c r="C92" s="46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58"/>
      <c r="C93" s="46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58"/>
      <c r="C94" s="46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58"/>
      <c r="C95" s="46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58"/>
      <c r="C96" s="46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58"/>
      <c r="C97" s="46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58"/>
      <c r="C98" s="46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58"/>
      <c r="C99" s="46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58"/>
      <c r="C100" s="46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58"/>
      <c r="C101" s="46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58"/>
      <c r="C102" s="46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58"/>
      <c r="C103" s="46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58"/>
      <c r="C104" s="46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58"/>
      <c r="C105" s="46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58"/>
      <c r="C106" s="46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53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53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53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53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53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53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53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53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53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53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53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53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53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53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53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53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53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53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53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53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53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53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53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53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53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53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53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53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53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53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53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53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53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53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53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53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53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53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53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53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53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53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53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53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53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53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53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