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<sst xmlns="http://schemas.openxmlformats.org/spreadsheetml/2006/main" count="108" uniqueCount="84">
  <si>
    <t xml:space="preserve">RALPH WALKER                                     </t>
  </si>
  <si>
    <t xml:space="preserve">RUST WOOD PRODUCTS, INC.                         </t>
  </si>
  <si>
    <t xml:space="preserve">AJD FOR/PRO                                      </t>
  </si>
  <si>
    <t xml:space="preserve">NORTHERN TIMBERLANDS INC                         </t>
  </si>
  <si>
    <t xml:space="preserve">HILL TOP FOREST PRODUCTS                         </t>
  </si>
  <si>
    <t>Open Contract Analysis for the Pigeon River Forest Management Unit</t>
  </si>
  <si>
    <t xml:space="preserve">EAGER BEAGLE ASPEN            </t>
  </si>
  <si>
    <t xml:space="preserve">LOST DOG FOUND                </t>
  </si>
  <si>
    <t xml:space="preserve">JNJ FOREST PRODUCTS                              </t>
  </si>
  <si>
    <t xml:space="preserve">MCLAVEY GRADE PINE            </t>
  </si>
  <si>
    <t xml:space="preserve">NINJA FAWN HARDWOOD           </t>
  </si>
  <si>
    <t xml:space="preserve">MICHAEL BRUNING                                  </t>
  </si>
  <si>
    <t xml:space="preserve">PHILLIP'S CREEK BLOCKS        </t>
  </si>
  <si>
    <t xml:space="preserve">PICKEREL LAKE BLOCKS          </t>
  </si>
  <si>
    <t xml:space="preserve">HARDWOOD LAKE HARDWOOD BLOCK  </t>
  </si>
  <si>
    <t xml:space="preserve">PRETZEL OPENING PINE          </t>
  </si>
  <si>
    <t xml:space="preserve">THORNAPPLE ASPEN              </t>
  </si>
  <si>
    <t xml:space="preserve">HONEY LOCUST TRAIL BLOCKS     </t>
  </si>
  <si>
    <t xml:space="preserve">KERRY'S LAST STAND            </t>
  </si>
  <si>
    <t xml:space="preserve">LOOKOUT TREE BLOCK            </t>
  </si>
  <si>
    <t xml:space="preserve">MAGNETIC RED PINE BLOCK       </t>
  </si>
  <si>
    <t xml:space="preserve">PINE ISLAND BLOCK             </t>
  </si>
  <si>
    <t xml:space="preserve">DUBY LAKE ROAD MIX            </t>
  </si>
  <si>
    <t xml:space="preserve">GROSSMAN FOREST PRODUCTS                         </t>
  </si>
  <si>
    <t xml:space="preserve">L/A CREEK RED PINE            </t>
  </si>
  <si>
    <t xml:space="preserve">NO GUN HARDWOOD               </t>
  </si>
  <si>
    <t xml:space="preserve">PIGEON RIDGE ASPEN            </t>
  </si>
  <si>
    <t xml:space="preserve">SHANGRILA PINE MIX            </t>
  </si>
  <si>
    <t xml:space="preserve">GARY HASKILL                                     </t>
  </si>
  <si>
    <t xml:space="preserve">SHEEP PASTURE RED PINE        </t>
  </si>
  <si>
    <t xml:space="preserve">COOK'S ORCHARD BLOCK          </t>
  </si>
  <si>
    <t xml:space="preserve">ELK VIEW HARDWOOD BLOCK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</si>
  <si>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</si>
  <si>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</si>
  <si>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</si>
  <si>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</si>
  <si>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</si>
  <si>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</si>
  <si>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</si>
  <si>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</si>
  <si>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</si>
  <si>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</si>
  <si>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</si>
  <si>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</si>
  <si>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</si>
  <si>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</si>
  <si>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</si>
  <si>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</si>
  <si>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</si>
  <si>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</si>
  <si>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</si>
  <si>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</si>
  <si>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</si>
  <si>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</si>
  <si>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</si>
  <si>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</si>
  <si>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</si>
  <si>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</si>
  <si>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</si>
  <si>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</si>
  <si>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</si>
  <si>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</si>
  <si>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</si>
  <si>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</si>
  <si>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</si>
  <si>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</si>
  <si>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</si>
  <si>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</si>
  <si>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</si>
  <si>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</si>
  <si>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</si>
  <si>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</si>
  <si>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</si>
  <si>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</si>
  <si>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</si>
  <si>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</si>
  <si>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</si>
  <si>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</si>
  <si>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February 14, 2001</t>
    </r>
  </si>
  <si>
    <t xml:space="preserve">WEYERHAEUSER COMPANY                             </t>
  </si>
  <si>
    <t xml:space="preserve">HYDROLAKE LEASING                                </t>
  </si>
  <si>
    <t xml:space="preserve">BIEWER SAWMILL                                   </t>
  </si>
  <si>
    <t xml:space="preserve">GEORGIA-PACIFIC                                  </t>
  </si>
  <si>
    <t xml:space="preserve">KAPALLA LOGGING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</si>
</sst>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5</v>
      </c>
      <c r="L1" s="30"/>
    </row>
    <row r="2" spans="4:12" ht="8.25" customHeight="1">
      <c r="D2" s="20"/>
      <c r="L2" s="30"/>
    </row>
    <row r="3" spans="4:12" ht="14.25" customHeight="1">
      <c r="D3" s="28" t="s">
        <v>78</v>
      </c>
      <c r="L3" s="30"/>
    </row>
    <row r="4" spans="4:12" ht="11.25" customHeight="1">
      <c r="D4" s="20"/>
      <c r="L4" s="30"/>
    </row>
    <row r="5" spans="4:12" ht="12.75" customHeight="1">
      <c r="D5" s="61" t="s">
        <v>77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62</v>
      </c>
      <c r="L7" s="30"/>
    </row>
    <row r="8" spans="4:12" ht="13.5" thickBot="1">
      <c r="D8" s="15" t="s">
        <v>61</v>
      </c>
      <c r="E8" s="16" t="s">
        <v>63</v>
      </c>
      <c r="H8" s="38"/>
      <c r="L8" s="30"/>
    </row>
    <row r="9" spans="4:23" ht="13.5" thickTop="1">
      <c r="D9" s="12" t="s">
        <v>51</v>
      </c>
      <c r="E9" s="43">
        <f>DCOUNT(DATABASE,11,S9:S10)</f>
        <v>1</v>
      </c>
      <c r="L9" s="30"/>
      <c r="S9" t="s">
        <v>46</v>
      </c>
      <c r="T9" t="s">
        <v>46</v>
      </c>
      <c r="U9" t="s">
        <v>46</v>
      </c>
      <c r="V9" t="s">
        <v>46</v>
      </c>
      <c r="W9" t="s">
        <v>46</v>
      </c>
    </row>
    <row r="10" spans="4:23" ht="12.75">
      <c r="D10" s="12" t="s">
        <v>52</v>
      </c>
      <c r="E10" s="43">
        <f>DCOUNT(DATABASE,11,T9:U10)</f>
        <v>0</v>
      </c>
      <c r="L10" s="30"/>
      <c r="S10" t="s">
        <v>54</v>
      </c>
      <c r="T10" t="s">
        <v>55</v>
      </c>
      <c r="U10" t="s">
        <v>56</v>
      </c>
      <c r="V10" t="s">
        <v>57</v>
      </c>
      <c r="W10" t="s">
        <v>58</v>
      </c>
    </row>
    <row r="11" spans="4:19" ht="12.75">
      <c r="D11" s="12" t="s">
        <v>53</v>
      </c>
      <c r="E11" s="43">
        <f>DCOUNT(DATABASE,11,V9:W10)</f>
        <v>0</v>
      </c>
      <c r="L11" s="30"/>
      <c r="S11" t="s">
        <v>46</v>
      </c>
    </row>
    <row r="12" spans="4:19" ht="13.5" thickBot="1">
      <c r="D12" s="12" t="s">
        <v>59</v>
      </c>
      <c r="E12" s="43">
        <f>DCOUNT(DATABASE,11,S11:S12)</f>
        <v>21</v>
      </c>
      <c r="L12" s="30"/>
      <c r="S12" t="s">
        <v>60</v>
      </c>
    </row>
    <row r="13" spans="4:12" ht="14.25" thickBot="1" thickTop="1">
      <c r="D13" s="17" t="s">
        <v>50</v>
      </c>
      <c r="E13" s="44">
        <f>SUM(E9:E12)</f>
        <v>22</v>
      </c>
      <c r="L13" s="30"/>
    </row>
    <row r="14" ht="9.75" customHeight="1" thickBot="1" thickTop="1">
      <c r="L14" s="30"/>
    </row>
    <row r="15" spans="4:12" ht="14.25" thickBot="1" thickTop="1">
      <c r="D15" s="17" t="s">
        <v>64</v>
      </c>
      <c r="E15" s="19"/>
      <c r="F15" s="19"/>
      <c r="G15" s="39" t="s">
        <v>50</v>
      </c>
      <c r="L15" s="30"/>
    </row>
    <row r="16" spans="4:12" ht="13.5" thickTop="1">
      <c r="D16" s="12" t="s">
        <v>65</v>
      </c>
      <c r="G16" s="23">
        <f>DCOUNT(DATABASE,11,T12:T13)</f>
        <v>22</v>
      </c>
      <c r="L16" s="30"/>
    </row>
    <row r="17" spans="4:12" ht="12.75">
      <c r="D17" s="12" t="s">
        <v>68</v>
      </c>
      <c r="G17" s="21">
        <f>DSUM(DATABASE,4,$T$13:$T$14)</f>
        <v>1556.8</v>
      </c>
      <c r="L17" s="30"/>
    </row>
    <row r="18" spans="4:12" ht="12.75">
      <c r="D18" s="12" t="s">
        <v>69</v>
      </c>
      <c r="G18" s="21">
        <f>DSUM(DATABASE,5,$T$13:$T$14)</f>
        <v>22667.3</v>
      </c>
      <c r="L18" s="30"/>
    </row>
    <row r="19" spans="4:12" ht="12.75">
      <c r="D19" s="12" t="s">
        <v>66</v>
      </c>
      <c r="G19" s="18">
        <f>DSUM(DATABASE,6,$T$13:$T$14)</f>
        <v>966706.31</v>
      </c>
      <c r="L19" s="30"/>
    </row>
    <row r="20" spans="4:12" ht="12.75">
      <c r="D20" s="12" t="s">
        <v>70</v>
      </c>
      <c r="G20" s="18">
        <f>DSUM(DATABASE,7,$T$13:$T$14)</f>
        <v>641489.9400000001</v>
      </c>
      <c r="L20" s="30"/>
    </row>
    <row r="21" spans="4:12" ht="12.75">
      <c r="D21" s="12" t="s">
        <v>67</v>
      </c>
      <c r="E21" s="22"/>
      <c r="F21" s="22"/>
      <c r="G21" s="18">
        <f>+G19-G20</f>
        <v>325216.37</v>
      </c>
      <c r="L21" s="30"/>
    </row>
    <row r="22" spans="4:12" ht="12.75">
      <c r="D22" s="12" t="s">
        <v>76</v>
      </c>
      <c r="E22" s="22"/>
      <c r="F22" s="22"/>
      <c r="G22" s="45">
        <f>+G20/G19</f>
        <v>0.6635830689881398</v>
      </c>
      <c r="L22" s="30"/>
    </row>
    <row r="23" spans="4:12" ht="12.75">
      <c r="D23" s="12" t="s">
        <v>72</v>
      </c>
      <c r="E23" s="22"/>
      <c r="F23" s="22"/>
      <c r="G23" s="59">
        <f>DATE(2001,2,14)</f>
        <v>36936</v>
      </c>
      <c r="L23" s="30"/>
    </row>
    <row r="24" spans="4:12" ht="13.5" thickBot="1">
      <c r="D24" s="11" t="s">
        <v>75</v>
      </c>
      <c r="E24" s="6"/>
      <c r="F24" s="6"/>
      <c r="G24" s="60">
        <f>DAVERAGE(DATABASE,13,T12:T13)/365</f>
        <v>2.540722291407223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71</v>
      </c>
      <c r="L27" s="49"/>
    </row>
    <row r="28" spans="2:18" ht="13.5" thickTop="1">
      <c r="B28" s="55"/>
      <c r="C28" s="9"/>
      <c r="D28" s="9"/>
      <c r="E28" s="10"/>
      <c r="F28" s="10" t="s">
        <v>50</v>
      </c>
      <c r="G28" s="40" t="s">
        <v>38</v>
      </c>
      <c r="H28" s="40"/>
      <c r="I28" s="50" t="s">
        <v>39</v>
      </c>
      <c r="J28" s="50" t="s">
        <v>45</v>
      </c>
      <c r="K28" s="50" t="s">
        <v>38</v>
      </c>
      <c r="L28" s="25" t="s">
        <v>47</v>
      </c>
      <c r="M28" s="33"/>
      <c r="N28" s="34" t="s">
        <v>38</v>
      </c>
      <c r="O28" s="58"/>
      <c r="P28" s="58"/>
      <c r="Q28" s="58"/>
      <c r="R28" s="58"/>
    </row>
    <row r="29" spans="2:18" ht="12.75">
      <c r="B29" s="56"/>
      <c r="C29" s="3" t="s">
        <v>33</v>
      </c>
      <c r="D29" s="3"/>
      <c r="E29" s="4"/>
      <c r="F29" s="4" t="s">
        <v>49</v>
      </c>
      <c r="G29" s="41" t="s">
        <v>39</v>
      </c>
      <c r="H29" s="41" t="s">
        <v>41</v>
      </c>
      <c r="I29" s="51" t="s">
        <v>43</v>
      </c>
      <c r="J29" s="51" t="s">
        <v>46</v>
      </c>
      <c r="K29" s="51" t="s">
        <v>46</v>
      </c>
      <c r="L29" s="26" t="s">
        <v>48</v>
      </c>
      <c r="M29" s="31"/>
      <c r="N29" s="35" t="s">
        <v>39</v>
      </c>
      <c r="O29" s="35"/>
      <c r="P29" s="35"/>
      <c r="Q29" s="35"/>
      <c r="R29" s="35"/>
    </row>
    <row r="30" spans="2:18" ht="13.5" thickBot="1">
      <c r="B30" s="57" t="s">
        <v>32</v>
      </c>
      <c r="C30" s="7" t="s">
        <v>34</v>
      </c>
      <c r="D30" s="7" t="s">
        <v>35</v>
      </c>
      <c r="E30" s="8" t="s">
        <v>36</v>
      </c>
      <c r="F30" s="8" t="s">
        <v>37</v>
      </c>
      <c r="G30" s="42" t="s">
        <v>40</v>
      </c>
      <c r="H30" s="42" t="s">
        <v>42</v>
      </c>
      <c r="I30" s="52" t="s">
        <v>44</v>
      </c>
      <c r="J30" s="52" t="s">
        <v>44</v>
      </c>
      <c r="K30" s="52" t="s">
        <v>44</v>
      </c>
      <c r="L30" s="27" t="s">
        <v>46</v>
      </c>
      <c r="M30" s="32" t="s">
        <v>73</v>
      </c>
      <c r="N30" s="36" t="s">
        <v>74</v>
      </c>
      <c r="O30" s="58"/>
      <c r="P30" s="58"/>
      <c r="Q30" s="58"/>
      <c r="R30" s="58"/>
    </row>
    <row r="31" spans="2:18" s="2" customFormat="1" ht="10.5" thickTop="1">
      <c r="B31" s="65">
        <v>530079801</v>
      </c>
      <c r="C31" s="65">
        <v>1</v>
      </c>
      <c r="D31" s="46" t="s">
        <v>6</v>
      </c>
      <c r="E31" s="1">
        <v>54</v>
      </c>
      <c r="F31" s="1">
        <v>1247</v>
      </c>
      <c r="G31" s="37">
        <v>32844.87</v>
      </c>
      <c r="H31" s="37">
        <v>32844.87</v>
      </c>
      <c r="I31" s="47">
        <v>36166</v>
      </c>
      <c r="J31" s="47">
        <v>36891</v>
      </c>
      <c r="K31" s="47">
        <v>36891</v>
      </c>
      <c r="L31" s="30">
        <v>-45</v>
      </c>
      <c r="M31" s="30" t="s">
        <v>0</v>
      </c>
      <c r="N31" s="48">
        <v>725</v>
      </c>
      <c r="O31" s="48"/>
      <c r="P31" s="48"/>
      <c r="Q31" s="48"/>
      <c r="R31" s="48"/>
    </row>
    <row r="32" spans="2:18" s="2" customFormat="1" ht="9.75">
      <c r="B32" s="65">
        <v>530189601</v>
      </c>
      <c r="C32" s="65">
        <v>1</v>
      </c>
      <c r="D32" s="46" t="s">
        <v>7</v>
      </c>
      <c r="E32" s="1">
        <v>160</v>
      </c>
      <c r="F32" s="1">
        <v>1482</v>
      </c>
      <c r="G32" s="37">
        <v>22037.4</v>
      </c>
      <c r="H32" s="37">
        <v>11543.4</v>
      </c>
      <c r="I32" s="47">
        <v>35538</v>
      </c>
      <c r="J32" s="47">
        <v>36341</v>
      </c>
      <c r="K32" s="47">
        <v>37072</v>
      </c>
      <c r="L32" s="30">
        <v>136</v>
      </c>
      <c r="M32" s="30" t="s">
        <v>8</v>
      </c>
      <c r="N32" s="48">
        <v>1534</v>
      </c>
      <c r="O32" s="48"/>
      <c r="P32" s="48"/>
      <c r="Q32" s="48"/>
      <c r="R32" s="48"/>
    </row>
    <row r="33" spans="2:18" s="2" customFormat="1" ht="9.75">
      <c r="B33" s="65">
        <v>530039801</v>
      </c>
      <c r="C33" s="65">
        <v>1</v>
      </c>
      <c r="D33" s="46" t="s">
        <v>9</v>
      </c>
      <c r="E33" s="1">
        <v>48</v>
      </c>
      <c r="F33" s="1">
        <v>726</v>
      </c>
      <c r="G33" s="37">
        <v>47911.05</v>
      </c>
      <c r="H33" s="37">
        <v>13276.55</v>
      </c>
      <c r="I33" s="47">
        <v>35895</v>
      </c>
      <c r="J33" s="47">
        <v>36707</v>
      </c>
      <c r="K33" s="47">
        <v>37072</v>
      </c>
      <c r="L33" s="30">
        <v>136</v>
      </c>
      <c r="M33" s="30" t="s">
        <v>0</v>
      </c>
      <c r="N33" s="48">
        <v>1177</v>
      </c>
      <c r="O33" s="48"/>
      <c r="P33" s="48"/>
      <c r="Q33" s="48"/>
      <c r="R33" s="48"/>
    </row>
    <row r="34" spans="2:18" s="2" customFormat="1" ht="9.75">
      <c r="B34" s="65">
        <v>530119501</v>
      </c>
      <c r="C34" s="65">
        <v>2</v>
      </c>
      <c r="D34" s="46" t="s">
        <v>10</v>
      </c>
      <c r="E34" s="1">
        <v>96</v>
      </c>
      <c r="F34" s="1">
        <v>581.5</v>
      </c>
      <c r="G34" s="37">
        <v>15002.82</v>
      </c>
      <c r="H34" s="37">
        <v>3000.56</v>
      </c>
      <c r="I34" s="47">
        <v>35601</v>
      </c>
      <c r="J34" s="47">
        <v>36341</v>
      </c>
      <c r="K34" s="47">
        <v>37072</v>
      </c>
      <c r="L34" s="30">
        <v>136</v>
      </c>
      <c r="M34" s="30" t="s">
        <v>11</v>
      </c>
      <c r="N34" s="48">
        <v>1471</v>
      </c>
      <c r="O34" s="48"/>
      <c r="P34" s="48"/>
      <c r="Q34" s="48"/>
      <c r="R34" s="48"/>
    </row>
    <row r="35" spans="2:18" s="2" customFormat="1" ht="9.75">
      <c r="B35" s="65">
        <v>530069901</v>
      </c>
      <c r="C35" s="65">
        <v>2</v>
      </c>
      <c r="D35" s="46" t="s">
        <v>12</v>
      </c>
      <c r="E35" s="1">
        <v>31</v>
      </c>
      <c r="F35" s="1">
        <v>658</v>
      </c>
      <c r="G35" s="37">
        <v>22799.2</v>
      </c>
      <c r="H35" s="37">
        <v>22799.2</v>
      </c>
      <c r="I35" s="47">
        <v>36509</v>
      </c>
      <c r="J35" s="47">
        <v>37072</v>
      </c>
      <c r="K35" s="47">
        <v>37072</v>
      </c>
      <c r="L35" s="30">
        <v>136</v>
      </c>
      <c r="M35" s="30" t="s">
        <v>2</v>
      </c>
      <c r="N35" s="48">
        <v>563</v>
      </c>
      <c r="O35" s="48"/>
      <c r="P35" s="48"/>
      <c r="Q35" s="48"/>
      <c r="R35" s="48"/>
    </row>
    <row r="36" spans="2:18" s="2" customFormat="1" ht="9.75">
      <c r="B36" s="65">
        <v>530079901</v>
      </c>
      <c r="C36" s="65">
        <v>1</v>
      </c>
      <c r="D36" s="46" t="s">
        <v>13</v>
      </c>
      <c r="E36" s="1">
        <v>41</v>
      </c>
      <c r="F36" s="1">
        <v>1125</v>
      </c>
      <c r="G36" s="37">
        <v>37129.85</v>
      </c>
      <c r="H36" s="37">
        <v>37129.84</v>
      </c>
      <c r="I36" s="47">
        <v>36494</v>
      </c>
      <c r="J36" s="47">
        <v>37072</v>
      </c>
      <c r="K36" s="47">
        <v>37072</v>
      </c>
      <c r="L36" s="30">
        <v>136</v>
      </c>
      <c r="M36" s="30" t="s">
        <v>2</v>
      </c>
      <c r="N36" s="48">
        <v>578</v>
      </c>
      <c r="O36" s="48"/>
      <c r="P36" s="48"/>
      <c r="Q36" s="48"/>
      <c r="R36" s="48"/>
    </row>
    <row r="37" spans="2:18" s="2" customFormat="1" ht="9.75">
      <c r="B37" s="65">
        <v>530129801</v>
      </c>
      <c r="C37" s="65">
        <v>1</v>
      </c>
      <c r="D37" s="46" t="s">
        <v>14</v>
      </c>
      <c r="E37" s="1">
        <v>90.8</v>
      </c>
      <c r="F37" s="1">
        <v>841</v>
      </c>
      <c r="G37" s="37">
        <v>14755.91</v>
      </c>
      <c r="H37" s="37">
        <v>5480.77</v>
      </c>
      <c r="I37" s="47">
        <v>36195</v>
      </c>
      <c r="J37" s="47">
        <v>36891</v>
      </c>
      <c r="K37" s="47">
        <v>37256</v>
      </c>
      <c r="L37" s="30">
        <v>320</v>
      </c>
      <c r="M37" s="30" t="s">
        <v>1</v>
      </c>
      <c r="N37" s="48">
        <v>1061</v>
      </c>
      <c r="O37" s="48"/>
      <c r="P37" s="48"/>
      <c r="Q37" s="48"/>
      <c r="R37" s="48"/>
    </row>
    <row r="38" spans="2:18" s="2" customFormat="1" ht="9.75">
      <c r="B38" s="65">
        <v>530059801</v>
      </c>
      <c r="C38" s="65">
        <v>1</v>
      </c>
      <c r="D38" s="46" t="s">
        <v>15</v>
      </c>
      <c r="E38" s="1">
        <v>208</v>
      </c>
      <c r="F38" s="1">
        <v>2654</v>
      </c>
      <c r="G38" s="37">
        <v>202752.48</v>
      </c>
      <c r="H38" s="37">
        <v>141926.73</v>
      </c>
      <c r="I38" s="47">
        <v>36130</v>
      </c>
      <c r="J38" s="47">
        <v>37256</v>
      </c>
      <c r="K38" s="47">
        <v>37256</v>
      </c>
      <c r="L38" s="30">
        <v>320</v>
      </c>
      <c r="M38" s="30" t="s">
        <v>80</v>
      </c>
      <c r="N38" s="48">
        <v>1126</v>
      </c>
      <c r="O38" s="48"/>
      <c r="P38" s="48"/>
      <c r="Q38" s="48"/>
      <c r="R38" s="48"/>
    </row>
    <row r="39" spans="2:18" s="2" customFormat="1" ht="9.75">
      <c r="B39" s="65">
        <v>530089901</v>
      </c>
      <c r="C39" s="65">
        <v>1</v>
      </c>
      <c r="D39" s="46" t="s">
        <v>16</v>
      </c>
      <c r="E39" s="1">
        <v>48</v>
      </c>
      <c r="F39" s="1">
        <v>770.8</v>
      </c>
      <c r="G39" s="37">
        <v>23943.18</v>
      </c>
      <c r="H39" s="37">
        <v>7182.95</v>
      </c>
      <c r="I39" s="47">
        <v>36441</v>
      </c>
      <c r="J39" s="47">
        <v>37256</v>
      </c>
      <c r="K39" s="47">
        <v>37256</v>
      </c>
      <c r="L39" s="30">
        <v>320</v>
      </c>
      <c r="M39" s="30" t="s">
        <v>83</v>
      </c>
      <c r="N39" s="48">
        <v>815</v>
      </c>
      <c r="O39" s="48"/>
      <c r="P39" s="48"/>
      <c r="Q39" s="48"/>
      <c r="R39" s="48"/>
    </row>
    <row r="40" spans="2:18" s="2" customFormat="1" ht="9.75">
      <c r="B40" s="65">
        <v>530110001</v>
      </c>
      <c r="C40" s="65">
        <v>1</v>
      </c>
      <c r="D40" s="46" t="s">
        <v>17</v>
      </c>
      <c r="E40" s="1">
        <v>30</v>
      </c>
      <c r="F40" s="1">
        <v>705</v>
      </c>
      <c r="G40" s="37">
        <v>21175.65</v>
      </c>
      <c r="H40" s="37">
        <v>21175.65</v>
      </c>
      <c r="I40" s="47">
        <v>36887</v>
      </c>
      <c r="J40" s="47">
        <v>37437</v>
      </c>
      <c r="K40" s="47">
        <v>37437</v>
      </c>
      <c r="L40" s="30">
        <v>501</v>
      </c>
      <c r="M40" s="30" t="s">
        <v>2</v>
      </c>
      <c r="N40" s="48">
        <v>550</v>
      </c>
      <c r="O40" s="48"/>
      <c r="P40" s="48"/>
      <c r="Q40" s="48"/>
      <c r="R40" s="48"/>
    </row>
    <row r="41" spans="2:14" s="2" customFormat="1" ht="9.75">
      <c r="B41" s="65">
        <v>530169901</v>
      </c>
      <c r="C41" s="65">
        <v>2</v>
      </c>
      <c r="D41" s="46" t="s">
        <v>18</v>
      </c>
      <c r="E41" s="1">
        <v>19</v>
      </c>
      <c r="F41" s="1">
        <v>591</v>
      </c>
      <c r="G41" s="37">
        <v>18888.7</v>
      </c>
      <c r="H41" s="37">
        <v>1888.87</v>
      </c>
      <c r="I41" s="47">
        <v>36614</v>
      </c>
      <c r="J41" s="47">
        <v>37437</v>
      </c>
      <c r="K41" s="47">
        <v>37437</v>
      </c>
      <c r="L41" s="5">
        <v>501</v>
      </c>
      <c r="M41" s="46" t="s">
        <v>3</v>
      </c>
      <c r="N41" s="2">
        <v>823</v>
      </c>
    </row>
    <row r="42" spans="2:18" s="2" customFormat="1" ht="9.75">
      <c r="B42" s="66">
        <v>530129901</v>
      </c>
      <c r="C42" s="64">
        <v>1</v>
      </c>
      <c r="D42" s="2" t="s">
        <v>19</v>
      </c>
      <c r="E42" s="1">
        <v>36</v>
      </c>
      <c r="F42" s="1">
        <v>666</v>
      </c>
      <c r="G42" s="37">
        <v>8749.35</v>
      </c>
      <c r="H42" s="37">
        <v>874.94</v>
      </c>
      <c r="I42" s="47">
        <v>36487</v>
      </c>
      <c r="J42" s="47">
        <v>37437</v>
      </c>
      <c r="K42" s="47">
        <v>37437</v>
      </c>
      <c r="L42" s="30">
        <v>501</v>
      </c>
      <c r="M42" s="30" t="s">
        <v>2</v>
      </c>
      <c r="N42" s="48">
        <v>950</v>
      </c>
      <c r="O42" s="48"/>
      <c r="P42" s="48"/>
      <c r="Q42" s="48"/>
      <c r="R42" s="48"/>
    </row>
    <row r="43" spans="2:18" s="2" customFormat="1" ht="9.75">
      <c r="B43" s="66">
        <v>530149901</v>
      </c>
      <c r="C43" s="64">
        <v>1</v>
      </c>
      <c r="D43" s="2" t="s">
        <v>20</v>
      </c>
      <c r="E43" s="1">
        <v>63</v>
      </c>
      <c r="F43" s="1">
        <v>696</v>
      </c>
      <c r="G43" s="37">
        <v>28513.79</v>
      </c>
      <c r="H43" s="37">
        <v>28513.79</v>
      </c>
      <c r="I43" s="47">
        <v>36600</v>
      </c>
      <c r="J43" s="47">
        <v>37437</v>
      </c>
      <c r="K43" s="47">
        <v>37437</v>
      </c>
      <c r="L43" s="30">
        <v>501</v>
      </c>
      <c r="M43" s="30" t="s">
        <v>81</v>
      </c>
      <c r="N43" s="48">
        <v>837</v>
      </c>
      <c r="O43" s="48"/>
      <c r="P43" s="48"/>
      <c r="Q43" s="48"/>
      <c r="R43" s="48"/>
    </row>
    <row r="44" spans="2:18" s="2" customFormat="1" ht="9.75">
      <c r="B44" s="66">
        <v>530100001</v>
      </c>
      <c r="C44" s="64">
        <v>1</v>
      </c>
      <c r="D44" s="2" t="s">
        <v>21</v>
      </c>
      <c r="E44" s="1">
        <v>19</v>
      </c>
      <c r="F44" s="1">
        <v>673</v>
      </c>
      <c r="G44" s="37">
        <v>21577.45</v>
      </c>
      <c r="H44" s="37">
        <v>21577.45</v>
      </c>
      <c r="I44" s="47">
        <v>36887</v>
      </c>
      <c r="J44" s="47">
        <v>37437</v>
      </c>
      <c r="K44" s="47">
        <v>37437</v>
      </c>
      <c r="L44" s="30">
        <v>501</v>
      </c>
      <c r="M44" s="30" t="s">
        <v>2</v>
      </c>
      <c r="N44" s="48">
        <v>550</v>
      </c>
      <c r="O44" s="48"/>
      <c r="P44" s="48"/>
      <c r="Q44" s="48"/>
      <c r="R44" s="48"/>
    </row>
    <row r="45" spans="2:18" s="2" customFormat="1" ht="9.75">
      <c r="B45" s="66">
        <v>530070001</v>
      </c>
      <c r="C45" s="64">
        <v>1</v>
      </c>
      <c r="D45" s="2" t="s">
        <v>22</v>
      </c>
      <c r="E45" s="1">
        <v>24</v>
      </c>
      <c r="F45" s="1">
        <v>466</v>
      </c>
      <c r="G45" s="37">
        <v>20299.27</v>
      </c>
      <c r="H45" s="37">
        <v>20299.27</v>
      </c>
      <c r="I45" s="47">
        <v>36776</v>
      </c>
      <c r="J45" s="47">
        <v>37621</v>
      </c>
      <c r="K45" s="47">
        <v>37621</v>
      </c>
      <c r="L45" s="30">
        <v>685</v>
      </c>
      <c r="M45" s="30" t="s">
        <v>23</v>
      </c>
      <c r="N45" s="48">
        <v>845</v>
      </c>
      <c r="O45" s="48"/>
      <c r="P45" s="48"/>
      <c r="Q45" s="48"/>
      <c r="R45" s="48"/>
    </row>
    <row r="46" spans="2:18" s="2" customFormat="1" ht="9.75">
      <c r="B46" s="66">
        <v>530080001</v>
      </c>
      <c r="C46" s="64">
        <v>1</v>
      </c>
      <c r="D46" s="2" t="s">
        <v>24</v>
      </c>
      <c r="E46" s="1">
        <v>48</v>
      </c>
      <c r="F46" s="1">
        <v>857</v>
      </c>
      <c r="G46" s="37">
        <v>48451.16</v>
      </c>
      <c r="H46" s="37">
        <v>19467.67</v>
      </c>
      <c r="I46" s="47">
        <v>36866</v>
      </c>
      <c r="J46" s="47">
        <v>37621</v>
      </c>
      <c r="K46" s="47">
        <v>37621</v>
      </c>
      <c r="L46" s="30">
        <v>685</v>
      </c>
      <c r="M46" s="30" t="s">
        <v>4</v>
      </c>
      <c r="N46" s="48">
        <v>755</v>
      </c>
      <c r="O46" s="48"/>
      <c r="P46" s="48"/>
      <c r="Q46" s="48"/>
      <c r="R46" s="48"/>
    </row>
    <row r="47" spans="2:18" s="2" customFormat="1" ht="9.75">
      <c r="B47" s="66">
        <v>530159901</v>
      </c>
      <c r="C47" s="64">
        <v>1</v>
      </c>
      <c r="D47" s="2" t="s">
        <v>25</v>
      </c>
      <c r="E47" s="1">
        <v>147</v>
      </c>
      <c r="F47" s="1">
        <v>1805</v>
      </c>
      <c r="G47" s="37">
        <v>194577.67</v>
      </c>
      <c r="H47" s="37">
        <v>194577.67</v>
      </c>
      <c r="I47" s="47">
        <v>36529</v>
      </c>
      <c r="J47" s="47">
        <v>37621</v>
      </c>
      <c r="K47" s="47">
        <v>37621</v>
      </c>
      <c r="L47" s="30">
        <v>685</v>
      </c>
      <c r="M47" s="30" t="s">
        <v>79</v>
      </c>
      <c r="N47" s="48">
        <v>1092</v>
      </c>
      <c r="O47" s="48"/>
      <c r="P47" s="48"/>
      <c r="Q47" s="48"/>
      <c r="R47" s="48"/>
    </row>
    <row r="48" spans="2:18" s="2" customFormat="1" ht="9.75">
      <c r="B48" s="66">
        <v>530090001</v>
      </c>
      <c r="C48" s="64">
        <v>1</v>
      </c>
      <c r="D48" s="2" t="s">
        <v>26</v>
      </c>
      <c r="E48" s="1">
        <v>30</v>
      </c>
      <c r="F48" s="1">
        <v>678</v>
      </c>
      <c r="G48" s="37">
        <v>18584</v>
      </c>
      <c r="H48" s="37">
        <v>1858.4</v>
      </c>
      <c r="I48" s="47">
        <v>36833</v>
      </c>
      <c r="J48" s="47">
        <v>37621</v>
      </c>
      <c r="K48" s="47">
        <v>37621</v>
      </c>
      <c r="L48" s="30">
        <v>685</v>
      </c>
      <c r="M48" s="30" t="s">
        <v>82</v>
      </c>
      <c r="N48" s="48">
        <v>788</v>
      </c>
      <c r="O48" s="48"/>
      <c r="P48" s="48"/>
      <c r="Q48" s="48"/>
      <c r="R48" s="48"/>
    </row>
    <row r="49" spans="2:18" s="2" customFormat="1" ht="9.75">
      <c r="B49" s="66">
        <v>530109901</v>
      </c>
      <c r="C49" s="64">
        <v>1</v>
      </c>
      <c r="D49" s="2" t="s">
        <v>27</v>
      </c>
      <c r="E49" s="1">
        <v>144</v>
      </c>
      <c r="F49" s="1">
        <v>2743</v>
      </c>
      <c r="G49" s="37">
        <v>82608.56</v>
      </c>
      <c r="H49" s="37">
        <v>26860.86</v>
      </c>
      <c r="I49" s="47">
        <v>36509</v>
      </c>
      <c r="J49" s="47">
        <v>37621</v>
      </c>
      <c r="K49" s="47">
        <v>37621</v>
      </c>
      <c r="L49" s="30">
        <v>685</v>
      </c>
      <c r="M49" s="30" t="s">
        <v>28</v>
      </c>
      <c r="N49" s="48">
        <v>1112</v>
      </c>
      <c r="O49" s="48"/>
      <c r="P49" s="48"/>
      <c r="Q49" s="48"/>
      <c r="R49" s="48"/>
    </row>
    <row r="50" spans="2:18" s="2" customFormat="1" ht="9.75">
      <c r="B50" s="66">
        <v>530060001</v>
      </c>
      <c r="C50" s="64">
        <v>1</v>
      </c>
      <c r="D50" s="2" t="s">
        <v>29</v>
      </c>
      <c r="E50" s="1">
        <v>52</v>
      </c>
      <c r="F50" s="1">
        <v>763</v>
      </c>
      <c r="G50" s="37">
        <v>48127.08</v>
      </c>
      <c r="H50" s="37">
        <v>4812.71</v>
      </c>
      <c r="I50" s="47">
        <v>36789</v>
      </c>
      <c r="J50" s="47">
        <v>37621</v>
      </c>
      <c r="K50" s="47">
        <v>37621</v>
      </c>
      <c r="L50" s="30">
        <v>685</v>
      </c>
      <c r="M50" s="30" t="s">
        <v>81</v>
      </c>
      <c r="N50" s="48">
        <v>832</v>
      </c>
      <c r="O50" s="48"/>
      <c r="P50" s="48"/>
      <c r="Q50" s="48"/>
      <c r="R50" s="48"/>
    </row>
    <row r="51" spans="2:18" s="2" customFormat="1" ht="9.75">
      <c r="B51" s="66">
        <v>530030001</v>
      </c>
      <c r="C51" s="64">
        <v>1</v>
      </c>
      <c r="D51" s="2" t="s">
        <v>30</v>
      </c>
      <c r="E51" s="1">
        <v>81</v>
      </c>
      <c r="F51" s="1">
        <v>816</v>
      </c>
      <c r="G51" s="37">
        <v>21052.87</v>
      </c>
      <c r="H51" s="37">
        <v>9473.79</v>
      </c>
      <c r="I51" s="47">
        <v>36784</v>
      </c>
      <c r="J51" s="47">
        <v>37802</v>
      </c>
      <c r="K51" s="47">
        <v>37802</v>
      </c>
      <c r="L51" s="30">
        <v>866</v>
      </c>
      <c r="M51" s="30" t="s">
        <v>79</v>
      </c>
      <c r="N51" s="48">
        <v>1018</v>
      </c>
      <c r="O51" s="48"/>
      <c r="P51" s="48"/>
      <c r="Q51" s="48"/>
      <c r="R51" s="48"/>
    </row>
    <row r="52" spans="2:18" s="2" customFormat="1" ht="9.75">
      <c r="B52" s="66">
        <v>530010001</v>
      </c>
      <c r="C52" s="64">
        <v>2</v>
      </c>
      <c r="D52" s="2" t="s">
        <v>31</v>
      </c>
      <c r="E52" s="1">
        <v>87</v>
      </c>
      <c r="F52" s="1">
        <v>1123</v>
      </c>
      <c r="G52" s="37">
        <v>14924</v>
      </c>
      <c r="H52" s="37">
        <v>14924</v>
      </c>
      <c r="I52" s="47">
        <v>36602</v>
      </c>
      <c r="J52" s="47">
        <v>37802</v>
      </c>
      <c r="K52" s="47">
        <v>37802</v>
      </c>
      <c r="L52" s="30">
        <v>866</v>
      </c>
      <c r="M52" s="30" t="s">
        <v>79</v>
      </c>
      <c r="N52" s="48">
        <v>1200</v>
      </c>
      <c r="O52" s="48"/>
      <c r="P52" s="48"/>
      <c r="Q52" s="48"/>
      <c r="R52" s="48"/>
    </row>
    <row r="53" spans="2:18" s="2" customFormat="1" ht="9.75">
      <c r="B53" s="66"/>
      <c r="C53" s="64"/>
      <c r="E53" s="1"/>
      <c r="F53" s="1"/>
      <c r="G53" s="37"/>
      <c r="H53" s="37"/>
      <c r="I53" s="47"/>
      <c r="J53" s="47"/>
      <c r="K53" s="47"/>
      <c r="L53" s="30"/>
      <c r="M53" s="30"/>
      <c r="N53" s="48"/>
      <c r="O53" s="48"/>
      <c r="P53" s="48"/>
      <c r="Q53" s="48"/>
      <c r="R53" s="48"/>
    </row>
    <row r="54" spans="2:18" s="2" customFormat="1" ht="9.7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